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ados\dados\SELOG\CPL\WORDTRAB\PREGÃO\2021\8 - Muro Depósito SMA\SMA\"/>
    </mc:Choice>
  </mc:AlternateContent>
  <bookViews>
    <workbookView xWindow="1170" yWindow="45" windowWidth="18195" windowHeight="7995"/>
  </bookViews>
  <sheets>
    <sheet name="Orça" sheetId="1" r:id="rId1"/>
    <sheet name="BDI" sheetId="3" r:id="rId2"/>
    <sheet name="Crono" sheetId="4" r:id="rId3"/>
  </sheets>
  <definedNames>
    <definedName name="_xlnm.Print_Area" localSheetId="1">BDI!$C$4:$H$32</definedName>
    <definedName name="_xlnm.Print_Area" localSheetId="2">Crono!$A$1:$L$8</definedName>
    <definedName name="_xlnm.Print_Area" localSheetId="0">Orça!$A$1:$N$33</definedName>
  </definedNames>
  <calcPr calcId="191029"/>
</workbook>
</file>

<file path=xl/calcChain.xml><?xml version="1.0" encoding="utf-8"?>
<calcChain xmlns="http://schemas.openxmlformats.org/spreadsheetml/2006/main">
  <c r="E30" i="1" l="1"/>
  <c r="E19" i="1" l="1"/>
  <c r="E31" i="1" l="1"/>
  <c r="E26" i="1"/>
  <c r="B6" i="4"/>
  <c r="B7" i="4"/>
  <c r="J12" i="1" l="1"/>
  <c r="E29" i="1" l="1"/>
  <c r="E28" i="1"/>
  <c r="E25" i="1"/>
  <c r="E23" i="1"/>
  <c r="E22" i="1"/>
  <c r="E20" i="1"/>
  <c r="E16" i="1"/>
  <c r="C7" i="4" l="1"/>
  <c r="C6" i="4" l="1"/>
</calcChain>
</file>

<file path=xl/sharedStrings.xml><?xml version="1.0" encoding="utf-8"?>
<sst xmlns="http://schemas.openxmlformats.org/spreadsheetml/2006/main" count="113" uniqueCount="98">
  <si>
    <t>Total</t>
  </si>
  <si>
    <t>ITEM</t>
  </si>
  <si>
    <t>Unid.</t>
  </si>
  <si>
    <t>Quant.</t>
  </si>
  <si>
    <t>1.1</t>
  </si>
  <si>
    <t>m²</t>
  </si>
  <si>
    <t>u</t>
  </si>
  <si>
    <t>m</t>
  </si>
  <si>
    <t>m³</t>
  </si>
  <si>
    <t>1.2</t>
  </si>
  <si>
    <t>1.3</t>
  </si>
  <si>
    <t>1.4</t>
  </si>
  <si>
    <t>TOTAL</t>
  </si>
  <si>
    <t>COMPOSIÇÃO DO BDI</t>
  </si>
  <si>
    <t>DISCRIMINAÇÃO</t>
  </si>
  <si>
    <t>TAXA  %</t>
  </si>
  <si>
    <t>ADMINISTRAÇÃO CENTRAL</t>
  </si>
  <si>
    <t>IMPOSTOS</t>
  </si>
  <si>
    <t>IMPOSTOS CONSIDERADOS</t>
  </si>
  <si>
    <t>ISS</t>
  </si>
  <si>
    <t>PIS</t>
  </si>
  <si>
    <t>COFINS</t>
  </si>
  <si>
    <t>CÁLCULO DO BDI</t>
  </si>
  <si>
    <t xml:space="preserve">                  (1-I)</t>
  </si>
  <si>
    <t>BDI Adotado</t>
  </si>
  <si>
    <t>Item</t>
  </si>
  <si>
    <t>Descrição</t>
  </si>
  <si>
    <t>CRONOGRAMA FÍSICO-FINANCEIRO</t>
  </si>
  <si>
    <t>Mês 01</t>
  </si>
  <si>
    <t>Mês 02</t>
  </si>
  <si>
    <t>Percentil</t>
  </si>
  <si>
    <t>VALOR</t>
  </si>
  <si>
    <t>TOTAL COM BDI</t>
  </si>
  <si>
    <t>MA</t>
  </si>
  <si>
    <t>MO</t>
  </si>
  <si>
    <t>Valor (MA+MO)</t>
  </si>
  <si>
    <t>Retirada de entulho da obra utilizando caixa coletora capacidade 6m³</t>
  </si>
  <si>
    <t>1.5</t>
  </si>
  <si>
    <t>DESCRIÇÃO DOS SERVIÇOS</t>
  </si>
  <si>
    <t>SERVIÇOS PRELIMINARES</t>
  </si>
  <si>
    <t>POLÍCIA FEDERAL</t>
  </si>
  <si>
    <t>BDI PADRÃO</t>
  </si>
  <si>
    <t>Mês 03</t>
  </si>
  <si>
    <t>ABC</t>
  </si>
  <si>
    <t>Percentil Insumos</t>
  </si>
  <si>
    <t>Percentil Serviços</t>
  </si>
  <si>
    <t>Acumulado</t>
  </si>
  <si>
    <t xml:space="preserve">Total com BDI </t>
  </si>
  <si>
    <t>Placa de obra em lona com impressão digital 3x2 m, inclusive estrutura, instalada</t>
  </si>
  <si>
    <t>Limpeza mecanizada de camada vegetal, vegetação e pequenas árvores</t>
  </si>
  <si>
    <t xml:space="preserve">Execução de depósito em canteiro de obra em chapa de madeira compensada </t>
  </si>
  <si>
    <t>SERVIÇO: EXECUÇÃO DE FECHAMENTO DO DEPÓSITO DA DPF/SMA/RS</t>
  </si>
  <si>
    <t>DPF/SMA/RS</t>
  </si>
  <si>
    <t>Mês Ref. JUL/21</t>
  </si>
  <si>
    <t>Execução de sanitário e vestiário em canteiro de obra</t>
  </si>
  <si>
    <t>Escavação mecanizada de vala com profundidade menor ou igual a 1,3m</t>
  </si>
  <si>
    <t>Fabricação, montagem e desmontagem de fôrma para viga baldrame, em chapa de madeira compensada resinada, e=17 mm, 2 utilizações.</t>
  </si>
  <si>
    <t>Kg</t>
  </si>
  <si>
    <t>Concretagem de viga baldrame com uso de jerica, fck=25mpa, 25x30 cm</t>
  </si>
  <si>
    <t>Tapume com telha metálica</t>
  </si>
  <si>
    <t>Fornecimento e instalação de concertina em aço galvanizado D=40cm</t>
  </si>
  <si>
    <t>Almbrado em tubos de aço galvanizado, com costura, diametro 2", altura 2,0 m + 0,5 m de cabeça em "Y", fixados a cada 2,0 m em blocos de concreto, formando quadros 2x2m, exceto mureta</t>
  </si>
  <si>
    <t>Portão de abrir em tubos de aço galvanizado, D=2"com 3,5x2,0m  (2 unidades)</t>
  </si>
  <si>
    <t>ORSE 8703</t>
  </si>
  <si>
    <t>Pintura com tinta a base de cal (caiação)</t>
  </si>
  <si>
    <t>EXECUÇÃO DE FECHAMENTO PERIMETRAL</t>
  </si>
  <si>
    <t>SEGUROS E GARANTIA</t>
  </si>
  <si>
    <t>RISCO</t>
  </si>
  <si>
    <t>DESPESA FINACEIRA</t>
  </si>
  <si>
    <t>BDI = [ (1+(AC+S+R+G))(1+DF)(1+L)/(1-I) - 1]*100</t>
  </si>
  <si>
    <t>AC</t>
  </si>
  <si>
    <t>R</t>
  </si>
  <si>
    <t>DF</t>
  </si>
  <si>
    <t>I</t>
  </si>
  <si>
    <t>L</t>
  </si>
  <si>
    <t>S + G</t>
  </si>
  <si>
    <r>
      <t xml:space="preserve">Obra: </t>
    </r>
    <r>
      <rPr>
        <sz val="10"/>
        <rFont val="Times New Roman"/>
        <family val="1"/>
      </rPr>
      <t>Fechamento Perimetral DPF/SMA/RS</t>
    </r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</si>
  <si>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</si>
  <si>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</si>
  <si>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</si>
  <si>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</si>
  <si>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</si>
  <si>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</si>
  <si>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</si>
  <si>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</si>
  <si>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</si>
  <si>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Mês 04</t>
  </si>
  <si>
    <t>Valor com BDI=25%</t>
  </si>
  <si>
    <t>LUCRO</t>
  </si>
  <si>
    <t>SICRO 5212553</t>
  </si>
  <si>
    <t>Armação de bloco, com 4 barras de Ø8 e estribos de Ø5 a cada 15 cm para viga baldrame, aço CA50</t>
  </si>
  <si>
    <t>Execução de passeio em concreto largura 1,5m, acabamento convencional, com juntas de dilatação a cada 1,2m, espessura 6 cm, armado</t>
  </si>
  <si>
    <t>Locação topográfica com nivelamento de seções transversais de serviços de terraplenagem, inclusive conferências</t>
  </si>
  <si>
    <t>1.6</t>
  </si>
  <si>
    <t>2.10</t>
  </si>
  <si>
    <t>REF</t>
  </si>
  <si>
    <t xml:space="preserve">Termo de Referência </t>
  </si>
  <si>
    <t xml:space="preserve">Data: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</si>
</sst>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#,##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0" applyNumberFormat="1"/>
    <xf numFmtId="0" fontId="0" fillId="0" borderId="0" xfId="0" applyFill="1" applyAlignment="1">
      <alignment vertical="center"/>
    </xf>
    <xf numFmtId="0" fontId="6" fillId="0" borderId="2" xfId="0" applyNumberFormat="1" applyFont="1" applyFill="1" applyBorder="1" applyAlignment="1" applyProtection="1">
      <alignment horizontal="center"/>
    </xf>
    <xf numFmtId="4" fontId="6" fillId="0" borderId="6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" fontId="7" fillId="4" borderId="11" xfId="0" applyNumberFormat="1" applyFont="1" applyFill="1" applyBorder="1" applyAlignment="1" applyProtection="1">
      <alignment horizontal="center"/>
    </xf>
    <xf numFmtId="4" fontId="7" fillId="4" borderId="16" xfId="0" applyNumberFormat="1" applyFont="1" applyFill="1" applyBorder="1" applyAlignment="1" applyProtection="1">
      <alignment horizontal="center"/>
    </xf>
    <xf numFmtId="10" fontId="7" fillId="0" borderId="11" xfId="0" applyNumberFormat="1" applyFont="1" applyFill="1" applyBorder="1" applyAlignment="1" applyProtection="1">
      <alignment horizontal="left"/>
    </xf>
    <xf numFmtId="10" fontId="7" fillId="0" borderId="20" xfId="0" applyNumberFormat="1" applyFont="1" applyFill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4" fontId="8" fillId="0" borderId="0" xfId="0" applyNumberFormat="1" applyFont="1"/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right" vertical="top"/>
    </xf>
    <xf numFmtId="44" fontId="8" fillId="0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right" vertical="top"/>
    </xf>
    <xf numFmtId="44" fontId="8" fillId="0" borderId="1" xfId="0" applyNumberFormat="1" applyFont="1" applyBorder="1" applyAlignment="1">
      <alignment horizontal="right" vertical="top"/>
    </xf>
    <xf numFmtId="0" fontId="8" fillId="0" borderId="0" xfId="0" applyFont="1" applyAlignment="1">
      <alignment vertical="top"/>
    </xf>
    <xf numFmtId="0" fontId="8" fillId="3" borderId="1" xfId="0" applyFont="1" applyFill="1" applyBorder="1" applyAlignment="1">
      <alignment horizontal="center" vertical="top"/>
    </xf>
    <xf numFmtId="44" fontId="9" fillId="3" borderId="1" xfId="0" applyNumberFormat="1" applyFont="1" applyFill="1" applyBorder="1" applyAlignment="1">
      <alignment horizontal="right" vertical="top"/>
    </xf>
    <xf numFmtId="2" fontId="6" fillId="0" borderId="32" xfId="0" applyNumberFormat="1" applyFont="1" applyFill="1" applyBorder="1" applyAlignment="1" applyProtection="1">
      <alignment vertical="top" wrapText="1"/>
    </xf>
    <xf numFmtId="44" fontId="0" fillId="0" borderId="0" xfId="0" applyNumberFormat="1" applyFill="1" applyAlignment="1">
      <alignment vertical="center"/>
    </xf>
    <xf numFmtId="2" fontId="0" fillId="0" borderId="0" xfId="0" applyNumberFormat="1" applyFill="1" applyAlignment="1">
      <alignment vertical="center"/>
    </xf>
    <xf numFmtId="2" fontId="0" fillId="0" borderId="0" xfId="0" applyNumberFormat="1"/>
    <xf numFmtId="1" fontId="0" fillId="0" borderId="0" xfId="0" applyNumberFormat="1"/>
    <xf numFmtId="10" fontId="6" fillId="0" borderId="16" xfId="0" applyNumberFormat="1" applyFont="1" applyFill="1" applyBorder="1" applyAlignment="1" applyProtection="1">
      <alignment horizontal="left"/>
    </xf>
    <xf numFmtId="0" fontId="7" fillId="0" borderId="9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center"/>
    </xf>
    <xf numFmtId="0" fontId="7" fillId="0" borderId="14" xfId="0" applyNumberFormat="1" applyFont="1" applyFill="1" applyBorder="1" applyAlignment="1" applyProtection="1">
      <alignment horizontal="left"/>
    </xf>
    <xf numFmtId="44" fontId="14" fillId="3" borderId="1" xfId="1" applyNumberFormat="1" applyFont="1" applyFill="1" applyBorder="1" applyAlignment="1">
      <alignment horizontal="center" vertical="top"/>
    </xf>
    <xf numFmtId="10" fontId="14" fillId="3" borderId="1" xfId="1" applyNumberFormat="1" applyFont="1" applyFill="1" applyBorder="1" applyAlignment="1">
      <alignment horizontal="center" vertical="top"/>
    </xf>
    <xf numFmtId="10" fontId="16" fillId="0" borderId="1" xfId="1" applyNumberFormat="1" applyFont="1" applyFill="1" applyBorder="1" applyAlignment="1">
      <alignment horizontal="center" vertical="top"/>
    </xf>
    <xf numFmtId="0" fontId="16" fillId="0" borderId="1" xfId="1" applyFont="1" applyFill="1" applyBorder="1" applyAlignment="1">
      <alignment vertical="top" wrapText="1"/>
    </xf>
    <xf numFmtId="0" fontId="16" fillId="0" borderId="1" xfId="1" applyFont="1" applyFill="1" applyBorder="1" applyAlignment="1">
      <alignment horizontal="center" vertical="top"/>
    </xf>
    <xf numFmtId="2" fontId="16" fillId="0" borderId="1" xfId="1" applyNumberFormat="1" applyFont="1" applyFill="1" applyBorder="1" applyAlignment="1">
      <alignment horizontal="right" vertical="top"/>
    </xf>
    <xf numFmtId="44" fontId="16" fillId="0" borderId="1" xfId="1" applyNumberFormat="1" applyFont="1" applyFill="1" applyBorder="1" applyAlignment="1">
      <alignment horizontal="right" vertical="top"/>
    </xf>
    <xf numFmtId="44" fontId="14" fillId="5" borderId="1" xfId="1" applyNumberFormat="1" applyFont="1" applyFill="1" applyBorder="1" applyAlignment="1">
      <alignment vertical="top" wrapText="1"/>
    </xf>
    <xf numFmtId="9" fontId="14" fillId="5" borderId="1" xfId="1" applyNumberFormat="1" applyFont="1" applyFill="1" applyBorder="1" applyAlignment="1">
      <alignment vertical="top" wrapText="1"/>
    </xf>
    <xf numFmtId="0" fontId="14" fillId="2" borderId="1" xfId="1" applyFont="1" applyFill="1" applyBorder="1" applyAlignment="1">
      <alignment horizontal="left" vertical="top"/>
    </xf>
    <xf numFmtId="0" fontId="14" fillId="2" borderId="1" xfId="1" applyFont="1" applyFill="1" applyBorder="1" applyAlignment="1">
      <alignment horizontal="center" vertical="top"/>
    </xf>
    <xf numFmtId="44" fontId="14" fillId="2" borderId="1" xfId="1" applyNumberFormat="1" applyFont="1" applyFill="1" applyBorder="1" applyAlignment="1">
      <alignment horizontal="center" vertical="top"/>
    </xf>
    <xf numFmtId="44" fontId="14" fillId="2" borderId="1" xfId="1" applyNumberFormat="1" applyFont="1" applyFill="1" applyBorder="1" applyAlignment="1">
      <alignment horizontal="center" vertical="top" wrapText="1"/>
    </xf>
    <xf numFmtId="0" fontId="14" fillId="2" borderId="1" xfId="1" applyFont="1" applyFill="1" applyBorder="1" applyAlignment="1">
      <alignment horizontal="center" vertical="top" wrapText="1"/>
    </xf>
    <xf numFmtId="0" fontId="14" fillId="2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left" vertical="top"/>
    </xf>
    <xf numFmtId="9" fontId="9" fillId="3" borderId="1" xfId="2" applyFont="1" applyFill="1" applyBorder="1" applyAlignment="1">
      <alignment vertical="center"/>
    </xf>
    <xf numFmtId="0" fontId="16" fillId="0" borderId="1" xfId="1" applyFont="1" applyFill="1" applyBorder="1" applyAlignment="1">
      <alignment horizontal="left" vertical="top"/>
    </xf>
    <xf numFmtId="0" fontId="9" fillId="3" borderId="1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3" borderId="1" xfId="0" applyFont="1" applyFill="1" applyBorder="1" applyAlignment="1">
      <alignment horizontal="left" vertical="top"/>
    </xf>
    <xf numFmtId="0" fontId="8" fillId="3" borderId="1" xfId="0" applyFont="1" applyFill="1" applyBorder="1" applyAlignment="1">
      <alignment vertical="top" wrapText="1"/>
    </xf>
    <xf numFmtId="2" fontId="8" fillId="3" borderId="1" xfId="0" applyNumberFormat="1" applyFont="1" applyFill="1" applyBorder="1" applyAlignment="1">
      <alignment horizontal="right" vertical="top"/>
    </xf>
    <xf numFmtId="44" fontId="8" fillId="3" borderId="1" xfId="0" applyNumberFormat="1" applyFont="1" applyFill="1" applyBorder="1" applyAlignment="1">
      <alignment horizontal="right" vertical="top"/>
    </xf>
    <xf numFmtId="10" fontId="16" fillId="3" borderId="1" xfId="1" applyNumberFormat="1" applyFont="1" applyFill="1" applyBorder="1" applyAlignment="1">
      <alignment horizontal="center" vertical="top"/>
    </xf>
    <xf numFmtId="10" fontId="8" fillId="3" borderId="1" xfId="0" applyNumberFormat="1" applyFont="1" applyFill="1" applyBorder="1" applyAlignment="1">
      <alignment vertical="center"/>
    </xf>
    <xf numFmtId="44" fontId="9" fillId="2" borderId="1" xfId="0" applyNumberFormat="1" applyFont="1" applyFill="1" applyBorder="1" applyAlignment="1">
      <alignment vertical="top"/>
    </xf>
    <xf numFmtId="44" fontId="9" fillId="2" borderId="1" xfId="0" applyNumberFormat="1" applyFont="1" applyFill="1" applyBorder="1" applyAlignment="1">
      <alignment horizontal="right" vertical="top"/>
    </xf>
    <xf numFmtId="10" fontId="14" fillId="2" borderId="1" xfId="1" applyNumberFormat="1" applyFont="1" applyFill="1" applyBorder="1" applyAlignment="1">
      <alignment horizontal="center" vertical="top"/>
    </xf>
    <xf numFmtId="10" fontId="9" fillId="2" borderId="1" xfId="0" applyNumberFormat="1" applyFont="1" applyFill="1" applyBorder="1"/>
    <xf numFmtId="10" fontId="8" fillId="0" borderId="1" xfId="0" applyNumberFormat="1" applyFont="1" applyFill="1" applyBorder="1" applyAlignment="1">
      <alignment vertical="top"/>
    </xf>
    <xf numFmtId="10" fontId="8" fillId="3" borderId="1" xfId="0" applyNumberFormat="1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44" fontId="8" fillId="0" borderId="1" xfId="0" applyNumberFormat="1" applyFont="1" applyFill="1" applyBorder="1" applyAlignment="1">
      <alignment vertical="top"/>
    </xf>
    <xf numFmtId="9" fontId="8" fillId="6" borderId="1" xfId="0" applyNumberFormat="1" applyFont="1" applyFill="1" applyBorder="1" applyAlignment="1">
      <alignment vertical="top"/>
    </xf>
    <xf numFmtId="44" fontId="8" fillId="2" borderId="1" xfId="0" applyNumberFormat="1" applyFont="1" applyFill="1" applyBorder="1" applyAlignment="1">
      <alignment vertical="top"/>
    </xf>
    <xf numFmtId="44" fontId="1" fillId="3" borderId="1" xfId="0" applyNumberFormat="1" applyFont="1" applyFill="1" applyBorder="1" applyAlignment="1">
      <alignment vertical="top"/>
    </xf>
    <xf numFmtId="44" fontId="1" fillId="2" borderId="1" xfId="0" applyNumberFormat="1" applyFont="1" applyFill="1" applyBorder="1"/>
    <xf numFmtId="0" fontId="16" fillId="0" borderId="1" xfId="1" applyFont="1" applyFill="1" applyBorder="1" applyAlignment="1">
      <alignment horizontal="center" vertical="top" wrapText="1"/>
    </xf>
    <xf numFmtId="0" fontId="4" fillId="0" borderId="36" xfId="0" applyNumberFormat="1" applyFont="1" applyFill="1" applyBorder="1" applyAlignment="1" applyProtection="1">
      <alignment horizontal="center"/>
    </xf>
    <xf numFmtId="0" fontId="4" fillId="0" borderId="34" xfId="0" applyNumberFormat="1" applyFont="1" applyFill="1" applyBorder="1" applyAlignment="1" applyProtection="1">
      <alignment horizontal="center"/>
    </xf>
    <xf numFmtId="2" fontId="6" fillId="0" borderId="30" xfId="0" applyNumberFormat="1" applyFont="1" applyFill="1" applyBorder="1" applyAlignment="1" applyProtection="1">
      <alignment vertical="top" wrapText="1"/>
    </xf>
    <xf numFmtId="2" fontId="6" fillId="0" borderId="31" xfId="0" applyNumberFormat="1" applyFont="1" applyFill="1" applyBorder="1" applyAlignment="1" applyProtection="1">
      <alignment vertical="top" wrapText="1"/>
    </xf>
    <xf numFmtId="0" fontId="7" fillId="0" borderId="36" xfId="0" applyNumberFormat="1" applyFont="1" applyFill="1" applyBorder="1" applyAlignment="1" applyProtection="1"/>
    <xf numFmtId="4" fontId="7" fillId="0" borderId="34" xfId="0" applyNumberFormat="1" applyFont="1" applyFill="1" applyBorder="1" applyAlignment="1" applyProtection="1"/>
    <xf numFmtId="0" fontId="6" fillId="0" borderId="34" xfId="0" applyNumberFormat="1" applyFont="1" applyFill="1" applyBorder="1" applyAlignment="1" applyProtection="1"/>
    <xf numFmtId="0" fontId="7" fillId="0" borderId="34" xfId="0" applyNumberFormat="1" applyFont="1" applyFill="1" applyBorder="1" applyAlignment="1" applyProtection="1"/>
    <xf numFmtId="164" fontId="7" fillId="0" borderId="34" xfId="0" applyNumberFormat="1" applyFont="1" applyFill="1" applyBorder="1" applyAlignment="1" applyProtection="1"/>
    <xf numFmtId="0" fontId="0" fillId="0" borderId="36" xfId="0" applyBorder="1"/>
    <xf numFmtId="0" fontId="7" fillId="0" borderId="32" xfId="0" applyNumberFormat="1" applyFont="1" applyFill="1" applyBorder="1" applyAlignment="1" applyProtection="1"/>
    <xf numFmtId="0" fontId="7" fillId="0" borderId="30" xfId="0" applyNumberFormat="1" applyFont="1" applyFill="1" applyBorder="1" applyAlignment="1" applyProtection="1"/>
    <xf numFmtId="0" fontId="14" fillId="5" borderId="1" xfId="1" applyFont="1" applyFill="1" applyBorder="1" applyAlignment="1">
      <alignment horizontal="center" vertical="center"/>
    </xf>
    <xf numFmtId="44" fontId="9" fillId="2" borderId="1" xfId="0" applyNumberFormat="1" applyFont="1" applyFill="1" applyBorder="1" applyAlignment="1">
      <alignment horizontal="center" vertical="top"/>
    </xf>
    <xf numFmtId="0" fontId="14" fillId="5" borderId="1" xfId="1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vertical="top"/>
    </xf>
    <xf numFmtId="0" fontId="15" fillId="5" borderId="1" xfId="1" applyFont="1" applyFill="1" applyBorder="1" applyAlignment="1">
      <alignment horizontal="center" vertical="top"/>
    </xf>
    <xf numFmtId="0" fontId="11" fillId="5" borderId="1" xfId="1" applyFont="1" applyFill="1" applyBorder="1" applyAlignment="1">
      <alignment horizontal="center" vertical="top"/>
    </xf>
    <xf numFmtId="0" fontId="14" fillId="2" borderId="8" xfId="1" applyFont="1" applyFill="1" applyBorder="1" applyAlignment="1">
      <alignment horizontal="center" vertical="top" wrapText="1"/>
    </xf>
    <xf numFmtId="0" fontId="14" fillId="2" borderId="10" xfId="1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horizontal="center" vertical="top" wrapText="1"/>
    </xf>
    <xf numFmtId="0" fontId="14" fillId="3" borderId="8" xfId="1" applyFont="1" applyFill="1" applyBorder="1" applyAlignment="1">
      <alignment horizontal="center" vertical="top"/>
    </xf>
    <xf numFmtId="0" fontId="14" fillId="3" borderId="9" xfId="1" applyFont="1" applyFill="1" applyBorder="1" applyAlignment="1">
      <alignment horizontal="center" vertical="top"/>
    </xf>
    <xf numFmtId="0" fontId="14" fillId="3" borderId="10" xfId="1" applyFont="1" applyFill="1" applyBorder="1" applyAlignment="1">
      <alignment horizontal="center" vertical="top"/>
    </xf>
    <xf numFmtId="0" fontId="12" fillId="0" borderId="0" xfId="1" applyFont="1" applyBorder="1" applyAlignment="1">
      <alignment horizontal="center"/>
    </xf>
    <xf numFmtId="0" fontId="14" fillId="5" borderId="1" xfId="1" applyFont="1" applyFill="1" applyBorder="1" applyAlignment="1">
      <alignment horizontal="center" vertical="top"/>
    </xf>
    <xf numFmtId="0" fontId="11" fillId="5" borderId="1" xfId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 applyProtection="1">
      <alignment horizontal="left"/>
    </xf>
    <xf numFmtId="0" fontId="6" fillId="0" borderId="17" xfId="0" applyNumberFormat="1" applyFont="1" applyFill="1" applyBorder="1" applyAlignment="1" applyProtection="1">
      <alignment horizontal="left"/>
    </xf>
    <xf numFmtId="0" fontId="7" fillId="0" borderId="7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/>
    </xf>
    <xf numFmtId="0" fontId="7" fillId="0" borderId="18" xfId="0" applyNumberFormat="1" applyFont="1" applyFill="1" applyBorder="1" applyAlignment="1" applyProtection="1">
      <alignment horizontal="left"/>
    </xf>
    <xf numFmtId="0" fontId="7" fillId="0" borderId="19" xfId="0" applyNumberFormat="1" applyFont="1" applyFill="1" applyBorder="1" applyAlignment="1" applyProtection="1">
      <alignment horizontal="left"/>
    </xf>
    <xf numFmtId="0" fontId="6" fillId="3" borderId="2" xfId="0" applyNumberFormat="1" applyFont="1" applyFill="1" applyBorder="1" applyAlignment="1" applyProtection="1">
      <alignment horizontal="center"/>
    </xf>
    <xf numFmtId="0" fontId="6" fillId="3" borderId="6" xfId="0" applyNumberFormat="1" applyFont="1" applyFill="1" applyBorder="1" applyAlignment="1" applyProtection="1">
      <alignment horizontal="center"/>
    </xf>
    <xf numFmtId="9" fontId="1" fillId="3" borderId="12" xfId="0" applyNumberFormat="1" applyFont="1" applyFill="1" applyBorder="1" applyAlignment="1">
      <alignment horizontal="center"/>
    </xf>
    <xf numFmtId="9" fontId="1" fillId="3" borderId="16" xfId="0" applyNumberFormat="1" applyFont="1" applyFill="1" applyBorder="1" applyAlignment="1">
      <alignment horizontal="center"/>
    </xf>
    <xf numFmtId="0" fontId="3" fillId="0" borderId="28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29" xfId="0" applyNumberFormat="1" applyFont="1" applyFill="1" applyBorder="1" applyAlignment="1" applyProtection="1">
      <alignment horizontal="center"/>
    </xf>
    <xf numFmtId="0" fontId="4" fillId="0" borderId="26" xfId="0" applyNumberFormat="1" applyFont="1" applyFill="1" applyBorder="1" applyAlignment="1" applyProtection="1">
      <alignment horizontal="center"/>
    </xf>
    <xf numFmtId="0" fontId="4" fillId="0" borderId="9" xfId="0" applyNumberFormat="1" applyFont="1" applyFill="1" applyBorder="1" applyAlignment="1" applyProtection="1">
      <alignment horizontal="center"/>
    </xf>
    <xf numFmtId="0" fontId="4" fillId="0" borderId="27" xfId="0" applyNumberFormat="1" applyFont="1" applyFill="1" applyBorder="1" applyAlignment="1" applyProtection="1">
      <alignment horizontal="center"/>
    </xf>
    <xf numFmtId="0" fontId="4" fillId="0" borderId="33" xfId="0" applyNumberFormat="1" applyFont="1" applyFill="1" applyBorder="1" applyAlignment="1" applyProtection="1">
      <alignment horizontal="center"/>
    </xf>
    <xf numFmtId="0" fontId="4" fillId="0" borderId="14" xfId="0" applyNumberFormat="1" applyFont="1" applyFill="1" applyBorder="1" applyAlignment="1" applyProtection="1">
      <alignment horizontal="center"/>
    </xf>
    <xf numFmtId="0" fontId="4" fillId="0" borderId="35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center"/>
    </xf>
    <xf numFmtId="0" fontId="6" fillId="0" borderId="3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5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/>
    </xf>
    <xf numFmtId="0" fontId="7" fillId="0" borderId="9" xfId="0" applyNumberFormat="1" applyFont="1" applyFill="1" applyBorder="1" applyAlignment="1" applyProtection="1">
      <alignment horizontal="left"/>
    </xf>
    <xf numFmtId="0" fontId="7" fillId="0" borderId="10" xfId="0" applyNumberFormat="1" applyFont="1" applyFill="1" applyBorder="1" applyAlignment="1" applyProtection="1">
      <alignment horizontal="left"/>
    </xf>
    <xf numFmtId="0" fontId="4" fillId="0" borderId="36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34" xfId="0" applyNumberFormat="1" applyFont="1" applyFill="1" applyBorder="1" applyAlignment="1" applyProtection="1">
      <alignment horizontal="center"/>
    </xf>
    <xf numFmtId="0" fontId="7" fillId="0" borderId="13" xfId="0" applyNumberFormat="1" applyFont="1" applyFill="1" applyBorder="1" applyAlignment="1" applyProtection="1">
      <alignment horizontal="left"/>
    </xf>
    <xf numFmtId="0" fontId="7" fillId="0" borderId="14" xfId="0" applyNumberFormat="1" applyFont="1" applyFill="1" applyBorder="1" applyAlignment="1" applyProtection="1">
      <alignment horizontal="left"/>
    </xf>
    <xf numFmtId="0" fontId="7" fillId="0" borderId="15" xfId="0" applyNumberFormat="1" applyFont="1" applyFill="1" applyBorder="1" applyAlignment="1" applyProtection="1">
      <alignment horizontal="left"/>
    </xf>
    <xf numFmtId="0" fontId="6" fillId="0" borderId="21" xfId="0" applyNumberFormat="1" applyFont="1" applyFill="1" applyBorder="1" applyAlignment="1" applyProtection="1">
      <alignment horizontal="center"/>
    </xf>
    <xf numFmtId="0" fontId="6" fillId="0" borderId="22" xfId="0" applyNumberFormat="1" applyFont="1" applyFill="1" applyBorder="1" applyAlignment="1" applyProtection="1">
      <alignment horizontal="center"/>
    </xf>
    <xf numFmtId="0" fontId="6" fillId="0" borderId="23" xfId="0" applyNumberFormat="1" applyFont="1" applyFill="1" applyBorder="1" applyAlignment="1" applyProtection="1">
      <alignment horizontal="center"/>
    </xf>
    <xf numFmtId="0" fontId="1" fillId="3" borderId="1" xfId="0" applyFont="1" applyFill="1" applyBorder="1" applyAlignment="1">
      <alignment horizontal="center" vertical="top"/>
    </xf>
    <xf numFmtId="44" fontId="1" fillId="3" borderId="8" xfId="0" applyNumberFormat="1" applyFont="1" applyFill="1" applyBorder="1" applyAlignment="1">
      <alignment horizontal="center" vertical="top"/>
    </xf>
    <xf numFmtId="44" fontId="1" fillId="3" borderId="10" xfId="0" applyNumberFormat="1" applyFont="1" applyFill="1" applyBorder="1" applyAlignment="1">
      <alignment horizontal="center" vertical="top"/>
    </xf>
    <xf numFmtId="44" fontId="1" fillId="3" borderId="1" xfId="0" applyNumberFormat="1" applyFont="1" applyFill="1" applyBorder="1" applyAlignment="1">
      <alignment horizontal="center" vertical="top"/>
    </xf>
    <xf numFmtId="0" fontId="10" fillId="3" borderId="24" xfId="0" applyFont="1" applyFill="1" applyBorder="1" applyAlignment="1">
      <alignment horizontal="center" vertical="top"/>
    </xf>
    <xf numFmtId="0" fontId="10" fillId="3" borderId="25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0"/>
  <sheetViews>
    <sheetView tabSelected="1" topLeftCell="A3" zoomScaleNormal="100" workbookViewId="0">
      <selection activeCell="C6" sqref="C6"/>
    </sheetView>
  </sheetViews>
  <sheetFormatPr defaultRowHeight="15" x14ac:dyDescent="0.25"/>
  <cols>
    <col min="1" max="1" width="5.85546875" style="15" bestFit="1" customWidth="1"/>
    <col min="2" max="2" width="10.42578125" style="15" bestFit="1" customWidth="1"/>
    <col min="3" max="3" width="64.42578125" customWidth="1"/>
    <col min="4" max="4" width="5.85546875" style="1" bestFit="1" customWidth="1"/>
    <col min="5" max="5" width="8.85546875" customWidth="1"/>
    <col min="6" max="7" width="12.140625" bestFit="1" customWidth="1"/>
    <col min="8" max="8" width="14.42578125" style="3" bestFit="1" customWidth="1"/>
    <col min="9" max="9" width="14.28515625" style="3" bestFit="1" customWidth="1"/>
    <col min="10" max="10" width="15" bestFit="1" customWidth="1"/>
    <col min="11" max="13" width="8.140625" bestFit="1" customWidth="1"/>
    <col min="14" max="14" width="9.7109375" bestFit="1" customWidth="1"/>
    <col min="16" max="16" width="12.42578125" customWidth="1"/>
    <col min="32" max="32" width="10.7109375" bestFit="1" customWidth="1"/>
  </cols>
  <sheetData>
    <row r="2" spans="1:14" x14ac:dyDescent="0.25">
      <c r="A2" s="16"/>
      <c r="B2" s="16"/>
      <c r="C2" s="17"/>
      <c r="D2" s="18"/>
      <c r="E2" s="17"/>
      <c r="F2" s="17"/>
      <c r="G2" s="17"/>
      <c r="H2" s="19"/>
      <c r="I2" s="19"/>
      <c r="J2" s="17"/>
      <c r="K2" s="17"/>
    </row>
    <row r="3" spans="1:14" x14ac:dyDescent="0.25">
      <c r="A3" s="16"/>
      <c r="B3" s="16"/>
      <c r="C3" s="17"/>
      <c r="D3" s="18"/>
      <c r="E3" s="17"/>
      <c r="F3" s="17"/>
      <c r="G3" s="17"/>
      <c r="H3" s="19"/>
      <c r="I3" s="19"/>
      <c r="J3" s="17"/>
      <c r="K3" s="17"/>
    </row>
    <row r="4" spans="1:14" x14ac:dyDescent="0.25">
      <c r="A4" s="16"/>
      <c r="B4" s="16"/>
      <c r="C4" s="109"/>
      <c r="D4" s="109"/>
      <c r="E4" s="17"/>
      <c r="F4" s="17"/>
      <c r="G4" s="17"/>
      <c r="H4" s="19"/>
      <c r="I4" s="19"/>
      <c r="J4" s="17"/>
      <c r="K4" s="17"/>
    </row>
    <row r="5" spans="1:14" x14ac:dyDescent="0.25">
      <c r="A5" s="16"/>
      <c r="B5" s="16"/>
      <c r="C5" s="109"/>
      <c r="D5" s="109"/>
      <c r="E5" s="17"/>
      <c r="F5" s="17"/>
      <c r="G5" s="17"/>
      <c r="H5" s="19"/>
      <c r="I5" s="19"/>
      <c r="J5" s="17"/>
      <c r="K5" s="17"/>
    </row>
    <row r="6" spans="1:14" x14ac:dyDescent="0.25">
      <c r="A6" s="16"/>
      <c r="B6" s="16"/>
      <c r="C6" s="17"/>
      <c r="D6" s="18"/>
      <c r="E6" s="17"/>
      <c r="F6" s="17"/>
      <c r="G6" s="17"/>
      <c r="H6" s="19"/>
      <c r="I6" s="19"/>
      <c r="J6" s="17"/>
      <c r="K6" s="17"/>
    </row>
    <row r="7" spans="1:14" x14ac:dyDescent="0.25">
      <c r="A7" s="16"/>
      <c r="B7" s="16"/>
      <c r="C7" s="17"/>
      <c r="D7" s="18"/>
      <c r="E7" s="17"/>
      <c r="F7" s="17"/>
      <c r="G7" s="17"/>
      <c r="H7" s="19"/>
      <c r="I7" s="19"/>
      <c r="J7" s="17"/>
      <c r="K7" s="17"/>
    </row>
    <row r="8" spans="1:14" x14ac:dyDescent="0.25">
      <c r="A8" s="16"/>
      <c r="B8" s="16"/>
      <c r="C8" s="17"/>
      <c r="D8" s="18"/>
      <c r="E8" s="17"/>
      <c r="F8" s="17"/>
      <c r="G8" s="17"/>
      <c r="H8" s="19"/>
      <c r="I8" s="19"/>
      <c r="J8" s="17"/>
      <c r="K8" s="17"/>
    </row>
    <row r="9" spans="1:14" x14ac:dyDescent="0.25">
      <c r="A9" s="16"/>
      <c r="B9" s="16"/>
      <c r="C9" s="17"/>
      <c r="D9" s="18"/>
      <c r="E9" s="17"/>
      <c r="F9" s="17"/>
      <c r="G9" s="17"/>
      <c r="H9" s="19"/>
      <c r="I9" s="19"/>
      <c r="J9" s="17"/>
      <c r="K9" s="17"/>
    </row>
    <row r="10" spans="1:14" s="1" customFormat="1" ht="15.75" customHeight="1" x14ac:dyDescent="0.25">
      <c r="A10" s="111" t="s">
        <v>51</v>
      </c>
      <c r="B10" s="111"/>
      <c r="C10" s="111"/>
      <c r="D10" s="110" t="s">
        <v>95</v>
      </c>
      <c r="E10" s="98"/>
      <c r="F10" s="99" t="s">
        <v>52</v>
      </c>
      <c r="G10" s="99"/>
      <c r="H10" s="99"/>
      <c r="I10" s="97" t="s">
        <v>53</v>
      </c>
      <c r="J10" s="98"/>
      <c r="K10" s="95" t="s">
        <v>43</v>
      </c>
      <c r="L10" s="95"/>
      <c r="M10" s="95"/>
      <c r="N10" s="95"/>
    </row>
    <row r="11" spans="1:14" s="1" customFormat="1" x14ac:dyDescent="0.25">
      <c r="A11" s="111"/>
      <c r="B11" s="111"/>
      <c r="C11" s="111"/>
      <c r="D11" s="95">
        <v>747.19</v>
      </c>
      <c r="E11" s="95"/>
      <c r="F11" s="112" t="s">
        <v>31</v>
      </c>
      <c r="G11" s="112"/>
      <c r="H11" s="112"/>
      <c r="I11" s="48"/>
      <c r="J11" s="48" t="s">
        <v>32</v>
      </c>
      <c r="K11" s="95"/>
      <c r="L11" s="95"/>
      <c r="M11" s="95"/>
      <c r="N11" s="95"/>
    </row>
    <row r="12" spans="1:14" s="1" customFormat="1" ht="15.75" x14ac:dyDescent="0.25">
      <c r="A12" s="100" t="s">
        <v>40</v>
      </c>
      <c r="B12" s="100"/>
      <c r="C12" s="100"/>
      <c r="D12" s="95"/>
      <c r="E12" s="95"/>
      <c r="F12" s="112"/>
      <c r="G12" s="112"/>
      <c r="H12" s="112"/>
      <c r="I12" s="48"/>
      <c r="J12" s="49">
        <f>+BDI!G32</f>
        <v>0</v>
      </c>
      <c r="K12" s="95"/>
      <c r="L12" s="95"/>
      <c r="M12" s="95"/>
      <c r="N12" s="95"/>
    </row>
    <row r="13" spans="1:14" s="2" customFormat="1" ht="25.5" customHeight="1" x14ac:dyDescent="0.25">
      <c r="A13" s="50" t="s">
        <v>1</v>
      </c>
      <c r="B13" s="101" t="s">
        <v>38</v>
      </c>
      <c r="C13" s="102"/>
      <c r="D13" s="51" t="s">
        <v>2</v>
      </c>
      <c r="E13" s="51" t="s">
        <v>3</v>
      </c>
      <c r="F13" s="51" t="s">
        <v>33</v>
      </c>
      <c r="G13" s="51" t="s">
        <v>34</v>
      </c>
      <c r="H13" s="52" t="s">
        <v>35</v>
      </c>
      <c r="I13" s="53" t="s">
        <v>0</v>
      </c>
      <c r="J13" s="54" t="s">
        <v>47</v>
      </c>
      <c r="K13" s="51" t="s">
        <v>30</v>
      </c>
      <c r="L13" s="54" t="s">
        <v>44</v>
      </c>
      <c r="M13" s="54" t="s">
        <v>45</v>
      </c>
      <c r="N13" s="55" t="s">
        <v>46</v>
      </c>
    </row>
    <row r="14" spans="1:14" s="2" customFormat="1" ht="15" customHeight="1" x14ac:dyDescent="0.25">
      <c r="A14" s="56">
        <v>1</v>
      </c>
      <c r="B14" s="106" t="s">
        <v>39</v>
      </c>
      <c r="C14" s="107"/>
      <c r="D14" s="107"/>
      <c r="E14" s="108"/>
      <c r="F14" s="41"/>
      <c r="G14" s="41"/>
      <c r="H14" s="41"/>
      <c r="I14" s="41"/>
      <c r="J14" s="41"/>
      <c r="K14" s="42"/>
      <c r="L14" s="42"/>
      <c r="M14" s="42"/>
      <c r="N14" s="57"/>
    </row>
    <row r="15" spans="1:14" s="4" customFormat="1" ht="25.5" x14ac:dyDescent="0.25">
      <c r="A15" s="58" t="s">
        <v>4</v>
      </c>
      <c r="B15" s="82" t="s">
        <v>89</v>
      </c>
      <c r="C15" s="20" t="s">
        <v>48</v>
      </c>
      <c r="D15" s="21" t="s">
        <v>6</v>
      </c>
      <c r="E15" s="22">
        <v>1</v>
      </c>
      <c r="F15" s="23"/>
      <c r="G15" s="23"/>
      <c r="H15" s="23"/>
      <c r="I15" s="23"/>
      <c r="J15" s="23"/>
      <c r="K15" s="43"/>
      <c r="L15" s="43"/>
      <c r="M15" s="43"/>
      <c r="N15" s="71"/>
    </row>
    <row r="16" spans="1:14" s="4" customFormat="1" x14ac:dyDescent="0.25">
      <c r="A16" s="58" t="s">
        <v>9</v>
      </c>
      <c r="B16" s="45">
        <v>98525</v>
      </c>
      <c r="C16" s="44" t="s">
        <v>49</v>
      </c>
      <c r="D16" s="45" t="s">
        <v>5</v>
      </c>
      <c r="E16" s="46">
        <f>D11*3</f>
        <v>2241.5700000000002</v>
      </c>
      <c r="F16" s="47"/>
      <c r="G16" s="47"/>
      <c r="H16" s="47"/>
      <c r="I16" s="23"/>
      <c r="J16" s="23"/>
      <c r="K16" s="43"/>
      <c r="L16" s="43"/>
      <c r="M16" s="43"/>
      <c r="N16" s="71"/>
    </row>
    <row r="17" spans="1:17" s="4" customFormat="1" x14ac:dyDescent="0.25">
      <c r="A17" s="58" t="s">
        <v>10</v>
      </c>
      <c r="B17" s="45">
        <v>93584</v>
      </c>
      <c r="C17" s="44" t="s">
        <v>50</v>
      </c>
      <c r="D17" s="45" t="s">
        <v>5</v>
      </c>
      <c r="E17" s="46">
        <v>8</v>
      </c>
      <c r="F17" s="47"/>
      <c r="G17" s="47"/>
      <c r="H17" s="47"/>
      <c r="I17" s="23"/>
      <c r="J17" s="23"/>
      <c r="K17" s="43"/>
      <c r="L17" s="43"/>
      <c r="M17" s="43"/>
      <c r="N17" s="71"/>
      <c r="Q17" s="33"/>
    </row>
    <row r="18" spans="1:17" s="4" customFormat="1" x14ac:dyDescent="0.25">
      <c r="A18" s="58" t="s">
        <v>11</v>
      </c>
      <c r="B18" s="45">
        <v>93213</v>
      </c>
      <c r="C18" s="44" t="s">
        <v>54</v>
      </c>
      <c r="D18" s="45" t="s">
        <v>5</v>
      </c>
      <c r="E18" s="46">
        <v>16</v>
      </c>
      <c r="F18" s="47"/>
      <c r="G18" s="47"/>
      <c r="H18" s="47"/>
      <c r="I18" s="23"/>
      <c r="J18" s="23"/>
      <c r="K18" s="43"/>
      <c r="L18" s="43"/>
      <c r="M18" s="43"/>
      <c r="N18" s="71"/>
      <c r="Q18" s="33"/>
    </row>
    <row r="19" spans="1:17" s="4" customFormat="1" ht="25.5" x14ac:dyDescent="0.25">
      <c r="A19" s="58" t="s">
        <v>37</v>
      </c>
      <c r="B19" s="45">
        <v>90781</v>
      </c>
      <c r="C19" s="44" t="s">
        <v>92</v>
      </c>
      <c r="D19" s="45" t="s">
        <v>7</v>
      </c>
      <c r="E19" s="46">
        <f>+D11</f>
        <v>747.19</v>
      </c>
      <c r="F19" s="47"/>
      <c r="G19" s="47"/>
      <c r="H19" s="47"/>
      <c r="I19" s="23"/>
      <c r="J19" s="23"/>
      <c r="K19" s="43"/>
      <c r="L19" s="43"/>
      <c r="M19" s="43"/>
      <c r="N19" s="71"/>
      <c r="Q19" s="33"/>
    </row>
    <row r="20" spans="1:17" s="4" customFormat="1" x14ac:dyDescent="0.25">
      <c r="A20" s="58" t="s">
        <v>93</v>
      </c>
      <c r="B20" s="45">
        <v>100982</v>
      </c>
      <c r="C20" s="44" t="s">
        <v>36</v>
      </c>
      <c r="D20" s="45" t="s">
        <v>8</v>
      </c>
      <c r="E20" s="46">
        <f>+D11*2.5</f>
        <v>1867.9750000000001</v>
      </c>
      <c r="F20" s="47"/>
      <c r="G20" s="47"/>
      <c r="H20" s="47"/>
      <c r="I20" s="23"/>
      <c r="J20" s="23"/>
      <c r="K20" s="43"/>
      <c r="L20" s="43"/>
      <c r="M20" s="43"/>
      <c r="N20" s="71"/>
      <c r="Q20" s="33"/>
    </row>
    <row r="21" spans="1:17" ht="15" customHeight="1" x14ac:dyDescent="0.25">
      <c r="A21" s="59">
        <v>2</v>
      </c>
      <c r="B21" s="103" t="s">
        <v>65</v>
      </c>
      <c r="C21" s="104"/>
      <c r="D21" s="104"/>
      <c r="E21" s="105"/>
      <c r="F21" s="30"/>
      <c r="G21" s="30"/>
      <c r="H21" s="30"/>
      <c r="I21" s="30"/>
      <c r="J21" s="30"/>
      <c r="K21" s="42"/>
      <c r="L21" s="42"/>
      <c r="M21" s="42"/>
      <c r="N21" s="72"/>
      <c r="P21" s="32"/>
    </row>
    <row r="22" spans="1:17" x14ac:dyDescent="0.25">
      <c r="A22" s="60" t="s">
        <v>77</v>
      </c>
      <c r="B22" s="25">
        <v>93358</v>
      </c>
      <c r="C22" s="24" t="s">
        <v>55</v>
      </c>
      <c r="D22" s="25" t="s">
        <v>8</v>
      </c>
      <c r="E22" s="26">
        <f>D11*0.3*0.4</f>
        <v>89.662800000000004</v>
      </c>
      <c r="F22" s="27"/>
      <c r="G22" s="27"/>
      <c r="H22" s="27"/>
      <c r="I22" s="27"/>
      <c r="J22" s="27"/>
      <c r="K22" s="43"/>
      <c r="L22" s="43"/>
      <c r="M22" s="43"/>
      <c r="N22" s="71"/>
      <c r="P22" s="32"/>
      <c r="Q22" s="34"/>
    </row>
    <row r="23" spans="1:17" ht="25.5" x14ac:dyDescent="0.25">
      <c r="A23" s="60" t="s">
        <v>78</v>
      </c>
      <c r="B23" s="25">
        <v>96539</v>
      </c>
      <c r="C23" s="24" t="s">
        <v>56</v>
      </c>
      <c r="D23" s="25" t="s">
        <v>5</v>
      </c>
      <c r="E23" s="26">
        <f>D11*0.3</f>
        <v>224.15700000000001</v>
      </c>
      <c r="F23" s="27"/>
      <c r="G23" s="27"/>
      <c r="H23" s="27"/>
      <c r="I23" s="27"/>
      <c r="J23" s="27"/>
      <c r="K23" s="43"/>
      <c r="L23" s="43"/>
      <c r="M23" s="43"/>
      <c r="N23" s="71"/>
      <c r="P23" s="32"/>
      <c r="Q23" s="34"/>
    </row>
    <row r="24" spans="1:17" ht="25.5" x14ac:dyDescent="0.25">
      <c r="A24" s="60" t="s">
        <v>79</v>
      </c>
      <c r="B24" s="25">
        <v>96547</v>
      </c>
      <c r="C24" s="24" t="s">
        <v>90</v>
      </c>
      <c r="D24" s="25" t="s">
        <v>57</v>
      </c>
      <c r="E24" s="26">
        <v>1778.91</v>
      </c>
      <c r="F24" s="27"/>
      <c r="G24" s="27"/>
      <c r="H24" s="27"/>
      <c r="I24" s="27"/>
      <c r="J24" s="27"/>
      <c r="K24" s="43"/>
      <c r="L24" s="43"/>
      <c r="M24" s="43"/>
      <c r="N24" s="71"/>
      <c r="P24" s="32"/>
      <c r="Q24" s="34"/>
    </row>
    <row r="25" spans="1:17" ht="38.25" x14ac:dyDescent="0.25">
      <c r="A25" s="60" t="s">
        <v>80</v>
      </c>
      <c r="B25" s="25">
        <v>102362</v>
      </c>
      <c r="C25" s="24" t="s">
        <v>61</v>
      </c>
      <c r="D25" s="25" t="s">
        <v>5</v>
      </c>
      <c r="E25" s="26">
        <f>D11*2</f>
        <v>1494.38</v>
      </c>
      <c r="F25" s="27"/>
      <c r="G25" s="27"/>
      <c r="H25" s="27"/>
      <c r="I25" s="27"/>
      <c r="J25" s="27"/>
      <c r="K25" s="43"/>
      <c r="L25" s="43"/>
      <c r="M25" s="43"/>
      <c r="N25" s="71"/>
      <c r="P25" s="32"/>
      <c r="Q25" s="34"/>
    </row>
    <row r="26" spans="1:17" x14ac:dyDescent="0.25">
      <c r="A26" s="60" t="s">
        <v>81</v>
      </c>
      <c r="B26" s="25">
        <v>96555</v>
      </c>
      <c r="C26" s="73" t="s">
        <v>58</v>
      </c>
      <c r="D26" s="25" t="s">
        <v>8</v>
      </c>
      <c r="E26" s="26">
        <f>D11*0.35*0.2</f>
        <v>52.303300000000007</v>
      </c>
      <c r="F26" s="27"/>
      <c r="G26" s="27"/>
      <c r="H26" s="27"/>
      <c r="I26" s="27"/>
      <c r="J26" s="27"/>
      <c r="K26" s="43"/>
      <c r="L26" s="43"/>
      <c r="M26" s="43"/>
      <c r="N26" s="71"/>
      <c r="P26" s="32"/>
      <c r="Q26" s="34"/>
    </row>
    <row r="27" spans="1:17" x14ac:dyDescent="0.25">
      <c r="A27" s="60" t="s">
        <v>82</v>
      </c>
      <c r="B27" s="25">
        <v>98459</v>
      </c>
      <c r="C27" s="73" t="s">
        <v>59</v>
      </c>
      <c r="D27" s="25" t="s">
        <v>5</v>
      </c>
      <c r="E27" s="26">
        <v>1389.6</v>
      </c>
      <c r="F27" s="27"/>
      <c r="G27" s="27"/>
      <c r="H27" s="27"/>
      <c r="I27" s="27"/>
      <c r="J27" s="27"/>
      <c r="K27" s="43"/>
      <c r="L27" s="43"/>
      <c r="M27" s="43"/>
      <c r="N27" s="71"/>
      <c r="P27" s="32"/>
      <c r="Q27" s="34"/>
    </row>
    <row r="28" spans="1:17" x14ac:dyDescent="0.25">
      <c r="A28" s="60" t="s">
        <v>83</v>
      </c>
      <c r="B28" s="25">
        <v>34348</v>
      </c>
      <c r="C28" s="24" t="s">
        <v>60</v>
      </c>
      <c r="D28" s="25" t="s">
        <v>7</v>
      </c>
      <c r="E28" s="26">
        <f>+D11</f>
        <v>747.19</v>
      </c>
      <c r="F28" s="27"/>
      <c r="G28" s="27"/>
      <c r="H28" s="27"/>
      <c r="I28" s="27"/>
      <c r="J28" s="27"/>
      <c r="K28" s="43"/>
      <c r="L28" s="43"/>
      <c r="M28" s="43"/>
      <c r="N28" s="71"/>
    </row>
    <row r="29" spans="1:17" x14ac:dyDescent="0.25">
      <c r="A29" s="60" t="s">
        <v>84</v>
      </c>
      <c r="B29" s="25" t="s">
        <v>63</v>
      </c>
      <c r="C29" s="24" t="s">
        <v>62</v>
      </c>
      <c r="D29" s="25" t="s">
        <v>5</v>
      </c>
      <c r="E29" s="26">
        <f>2*3.5*2</f>
        <v>14</v>
      </c>
      <c r="F29" s="27"/>
      <c r="G29" s="27"/>
      <c r="H29" s="27"/>
      <c r="I29" s="27"/>
      <c r="J29" s="27"/>
      <c r="K29" s="43"/>
      <c r="L29" s="43"/>
      <c r="M29" s="43"/>
      <c r="N29" s="71"/>
    </row>
    <row r="30" spans="1:17" ht="25.5" x14ac:dyDescent="0.25">
      <c r="A30" s="60" t="s">
        <v>85</v>
      </c>
      <c r="B30" s="25">
        <v>94992</v>
      </c>
      <c r="C30" s="24" t="s">
        <v>91</v>
      </c>
      <c r="D30" s="25" t="s">
        <v>5</v>
      </c>
      <c r="E30" s="26">
        <f>66.7*1.5</f>
        <v>100.05000000000001</v>
      </c>
      <c r="F30" s="27"/>
      <c r="G30" s="27"/>
      <c r="H30" s="27"/>
      <c r="I30" s="27"/>
      <c r="J30" s="27"/>
      <c r="K30" s="43"/>
      <c r="L30" s="43"/>
      <c r="M30" s="43"/>
      <c r="N30" s="71"/>
    </row>
    <row r="31" spans="1:17" x14ac:dyDescent="0.25">
      <c r="A31" s="60" t="s">
        <v>94</v>
      </c>
      <c r="B31" s="25">
        <v>102498</v>
      </c>
      <c r="C31" s="24" t="s">
        <v>64</v>
      </c>
      <c r="D31" s="25" t="s">
        <v>5</v>
      </c>
      <c r="E31" s="26">
        <f>+D11*0.15+D11*0.15+D11*0.2</f>
        <v>373.59500000000003</v>
      </c>
      <c r="F31" s="27"/>
      <c r="G31" s="27"/>
      <c r="H31" s="27"/>
      <c r="I31" s="27"/>
      <c r="J31" s="27"/>
      <c r="K31" s="43"/>
      <c r="L31" s="43"/>
      <c r="M31" s="43"/>
      <c r="N31" s="71"/>
    </row>
    <row r="32" spans="1:17" x14ac:dyDescent="0.25">
      <c r="A32" s="61"/>
      <c r="B32" s="61"/>
      <c r="C32" s="62"/>
      <c r="D32" s="29"/>
      <c r="E32" s="63"/>
      <c r="F32" s="63"/>
      <c r="G32" s="63"/>
      <c r="H32" s="64"/>
      <c r="I32" s="64"/>
      <c r="J32" s="64"/>
      <c r="K32" s="65"/>
      <c r="L32" s="65"/>
      <c r="M32" s="65"/>
      <c r="N32" s="66"/>
    </row>
    <row r="33" spans="1:14" x14ac:dyDescent="0.25">
      <c r="A33" s="96" t="s">
        <v>12</v>
      </c>
      <c r="B33" s="96"/>
      <c r="C33" s="96"/>
      <c r="D33" s="96"/>
      <c r="E33" s="96"/>
      <c r="F33" s="67"/>
      <c r="G33" s="67"/>
      <c r="H33" s="67"/>
      <c r="I33" s="67"/>
      <c r="J33" s="68"/>
      <c r="K33" s="69"/>
      <c r="L33" s="69"/>
      <c r="M33" s="69"/>
      <c r="N33" s="70"/>
    </row>
    <row r="34" spans="1:14" x14ac:dyDescent="0.25">
      <c r="A34" s="16"/>
      <c r="B34" s="16"/>
      <c r="C34" s="17"/>
      <c r="D34" s="18"/>
      <c r="E34" s="17"/>
      <c r="F34" s="17"/>
      <c r="G34" s="17"/>
      <c r="H34" s="19"/>
      <c r="I34" s="19"/>
      <c r="J34" s="17"/>
      <c r="K34" s="17"/>
    </row>
    <row r="35" spans="1:14" x14ac:dyDescent="0.25">
      <c r="A35" s="16"/>
      <c r="B35" s="16"/>
      <c r="C35" s="17"/>
      <c r="D35" s="18"/>
      <c r="E35" s="17"/>
      <c r="F35" s="17"/>
      <c r="G35" s="17"/>
      <c r="H35" s="19"/>
      <c r="I35" s="19"/>
      <c r="J35" s="19"/>
      <c r="K35" s="17"/>
    </row>
    <row r="36" spans="1:14" x14ac:dyDescent="0.25">
      <c r="A36" s="16"/>
      <c r="B36" s="16"/>
      <c r="C36" s="17"/>
      <c r="D36" s="18"/>
      <c r="E36" s="17"/>
      <c r="F36" s="17"/>
      <c r="G36" s="17"/>
      <c r="H36" s="19"/>
      <c r="I36" s="19"/>
      <c r="J36" s="19"/>
      <c r="K36" s="17"/>
    </row>
    <row r="37" spans="1:14" x14ac:dyDescent="0.25">
      <c r="A37" s="16"/>
      <c r="B37" s="16"/>
      <c r="C37" s="17"/>
      <c r="D37" s="18"/>
      <c r="E37" s="17"/>
      <c r="F37" s="17"/>
      <c r="G37" s="17"/>
      <c r="H37" s="19"/>
      <c r="I37" s="19"/>
      <c r="J37" s="17"/>
      <c r="K37" s="17"/>
    </row>
    <row r="39" spans="1:14" x14ac:dyDescent="0.25">
      <c r="H39" s="35"/>
    </row>
    <row r="40" spans="1:14" x14ac:dyDescent="0.25">
      <c r="H40" s="34"/>
    </row>
  </sheetData>
  <mergeCells count="14">
    <mergeCell ref="C4:D4"/>
    <mergeCell ref="C5:D5"/>
    <mergeCell ref="D10:E10"/>
    <mergeCell ref="A10:C11"/>
    <mergeCell ref="F11:H12"/>
    <mergeCell ref="K10:N12"/>
    <mergeCell ref="D11:E12"/>
    <mergeCell ref="A33:E33"/>
    <mergeCell ref="I10:J10"/>
    <mergeCell ref="F10:H10"/>
    <mergeCell ref="A12:C12"/>
    <mergeCell ref="B13:C13"/>
    <mergeCell ref="B21:E21"/>
    <mergeCell ref="B14:E14"/>
  </mergeCells>
  <pageMargins left="0.51181102362204722" right="0.11811023622047245" top="0.39370078740157483" bottom="0.19685039370078741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"/>
  <sheetViews>
    <sheetView tabSelected="1" topLeftCell="A2" zoomScaleNormal="100" workbookViewId="0">
      <selection activeCell="C6" sqref="C6"/>
    </sheetView>
  </sheetViews>
  <sheetFormatPr defaultRowHeight="15" x14ac:dyDescent="0.25"/>
  <cols>
    <col min="6" max="7" width="11.85546875" customWidth="1"/>
    <col min="8" max="8" width="16.5703125" customWidth="1"/>
  </cols>
  <sheetData>
    <row r="2" spans="1:8" x14ac:dyDescent="0.25">
      <c r="B2" s="14"/>
      <c r="C2" s="14"/>
      <c r="D2" s="14"/>
      <c r="E2" s="14"/>
      <c r="F2" s="14"/>
      <c r="G2" s="14"/>
      <c r="H2" s="14"/>
    </row>
    <row r="3" spans="1:8" ht="15.75" thickBot="1" x14ac:dyDescent="0.3">
      <c r="A3" s="14"/>
      <c r="B3" s="14"/>
      <c r="C3" s="14"/>
      <c r="D3" s="14"/>
      <c r="E3" s="14"/>
      <c r="F3" s="14"/>
      <c r="G3" s="14"/>
      <c r="H3" s="14"/>
    </row>
    <row r="4" spans="1:8" ht="18.75" x14ac:dyDescent="0.3">
      <c r="A4" s="14"/>
      <c r="B4" s="14"/>
      <c r="C4" s="123" t="s">
        <v>13</v>
      </c>
      <c r="D4" s="124"/>
      <c r="E4" s="124"/>
      <c r="F4" s="124"/>
      <c r="G4" s="124"/>
      <c r="H4" s="125"/>
    </row>
    <row r="5" spans="1:8" x14ac:dyDescent="0.25">
      <c r="A5" s="14"/>
      <c r="B5" s="14"/>
      <c r="C5" s="126" t="s">
        <v>96</v>
      </c>
      <c r="D5" s="127"/>
      <c r="E5" s="127"/>
      <c r="F5" s="127"/>
      <c r="G5" s="127"/>
      <c r="H5" s="128"/>
    </row>
    <row r="6" spans="1:8" x14ac:dyDescent="0.25">
      <c r="A6" s="14"/>
      <c r="B6" s="14"/>
      <c r="C6" s="126" t="s">
        <v>76</v>
      </c>
      <c r="D6" s="127"/>
      <c r="E6" s="127"/>
      <c r="F6" s="127"/>
      <c r="G6" s="127"/>
      <c r="H6" s="128"/>
    </row>
    <row r="7" spans="1:8" ht="15.75" thickBot="1" x14ac:dyDescent="0.3">
      <c r="A7" s="14"/>
      <c r="B7" s="14"/>
      <c r="C7" s="129" t="s">
        <v>97</v>
      </c>
      <c r="D7" s="130"/>
      <c r="E7" s="130"/>
      <c r="F7" s="130"/>
      <c r="G7" s="130"/>
      <c r="H7" s="131"/>
    </row>
    <row r="8" spans="1:8" x14ac:dyDescent="0.25">
      <c r="A8" s="14"/>
      <c r="B8" s="14"/>
      <c r="C8" s="83"/>
      <c r="D8" s="39"/>
      <c r="E8" s="39"/>
      <c r="F8" s="39"/>
      <c r="G8" s="39"/>
      <c r="H8" s="84"/>
    </row>
    <row r="9" spans="1:8" x14ac:dyDescent="0.25">
      <c r="A9" s="14"/>
      <c r="B9" s="14"/>
      <c r="C9" s="140" t="s">
        <v>41</v>
      </c>
      <c r="D9" s="141"/>
      <c r="E9" s="141"/>
      <c r="F9" s="141"/>
      <c r="G9" s="141"/>
      <c r="H9" s="142"/>
    </row>
    <row r="10" spans="1:8" ht="15.75" thickBot="1" x14ac:dyDescent="0.3">
      <c r="A10" s="14"/>
      <c r="B10" s="14"/>
      <c r="C10" s="85"/>
      <c r="D10" s="31"/>
      <c r="E10" s="31"/>
      <c r="F10" s="31"/>
      <c r="G10" s="31"/>
      <c r="H10" s="86"/>
    </row>
    <row r="11" spans="1:8" x14ac:dyDescent="0.25">
      <c r="A11" s="14"/>
      <c r="B11" s="14"/>
      <c r="C11" s="5" t="s">
        <v>1</v>
      </c>
      <c r="D11" s="134" t="s">
        <v>14</v>
      </c>
      <c r="E11" s="135"/>
      <c r="F11" s="136"/>
      <c r="G11" s="38"/>
      <c r="H11" s="6" t="s">
        <v>15</v>
      </c>
    </row>
    <row r="12" spans="1:8" x14ac:dyDescent="0.25">
      <c r="A12" s="14"/>
      <c r="B12" s="14"/>
      <c r="C12" s="7">
        <v>1</v>
      </c>
      <c r="D12" s="137" t="s">
        <v>16</v>
      </c>
      <c r="E12" s="138"/>
      <c r="F12" s="139"/>
      <c r="G12" s="37" t="s">
        <v>70</v>
      </c>
      <c r="H12" s="10"/>
    </row>
    <row r="13" spans="1:8" x14ac:dyDescent="0.25">
      <c r="A13" s="14"/>
      <c r="B13" s="14"/>
      <c r="C13" s="7">
        <v>2</v>
      </c>
      <c r="D13" s="137" t="s">
        <v>66</v>
      </c>
      <c r="E13" s="138"/>
      <c r="F13" s="139"/>
      <c r="G13" s="37" t="s">
        <v>75</v>
      </c>
      <c r="H13" s="10"/>
    </row>
    <row r="14" spans="1:8" x14ac:dyDescent="0.25">
      <c r="A14" s="14"/>
      <c r="B14" s="14"/>
      <c r="C14" s="7">
        <v>3</v>
      </c>
      <c r="D14" s="137" t="s">
        <v>67</v>
      </c>
      <c r="E14" s="138"/>
      <c r="F14" s="139"/>
      <c r="G14" s="37" t="s">
        <v>71</v>
      </c>
      <c r="H14" s="10"/>
    </row>
    <row r="15" spans="1:8" x14ac:dyDescent="0.25">
      <c r="A15" s="14"/>
      <c r="B15" s="14"/>
      <c r="C15" s="7">
        <v>4</v>
      </c>
      <c r="D15" s="137" t="s">
        <v>68</v>
      </c>
      <c r="E15" s="138"/>
      <c r="F15" s="139"/>
      <c r="G15" s="37" t="s">
        <v>72</v>
      </c>
      <c r="H15" s="10"/>
    </row>
    <row r="16" spans="1:8" x14ac:dyDescent="0.25">
      <c r="A16" s="14"/>
      <c r="B16" s="14"/>
      <c r="C16" s="7">
        <v>5</v>
      </c>
      <c r="D16" s="137" t="s">
        <v>17</v>
      </c>
      <c r="E16" s="138"/>
      <c r="F16" s="139"/>
      <c r="G16" s="37" t="s">
        <v>73</v>
      </c>
      <c r="H16" s="10"/>
    </row>
    <row r="17" spans="1:8" ht="15.75" thickBot="1" x14ac:dyDescent="0.3">
      <c r="A17" s="14"/>
      <c r="B17" s="14"/>
      <c r="C17" s="7">
        <v>6</v>
      </c>
      <c r="D17" s="143" t="s">
        <v>88</v>
      </c>
      <c r="E17" s="144"/>
      <c r="F17" s="145"/>
      <c r="G17" s="40" t="s">
        <v>74</v>
      </c>
      <c r="H17" s="11"/>
    </row>
    <row r="18" spans="1:8" ht="15.75" thickBot="1" x14ac:dyDescent="0.3">
      <c r="A18" s="14"/>
      <c r="B18" s="14"/>
      <c r="C18" s="87"/>
      <c r="D18" s="8"/>
      <c r="E18" s="8"/>
      <c r="F18" s="8"/>
      <c r="G18" s="8"/>
      <c r="H18" s="88"/>
    </row>
    <row r="19" spans="1:8" ht="15.75" thickBot="1" x14ac:dyDescent="0.3">
      <c r="A19" s="14"/>
      <c r="B19" s="14"/>
      <c r="C19" s="146" t="s">
        <v>18</v>
      </c>
      <c r="D19" s="147"/>
      <c r="E19" s="148"/>
      <c r="F19" s="8"/>
      <c r="G19" s="8"/>
      <c r="H19" s="88"/>
    </row>
    <row r="20" spans="1:8" x14ac:dyDescent="0.25">
      <c r="A20" s="14"/>
      <c r="B20" s="14"/>
      <c r="C20" s="117" t="s">
        <v>19</v>
      </c>
      <c r="D20" s="118"/>
      <c r="E20" s="13"/>
      <c r="F20" s="8"/>
      <c r="G20" s="8"/>
      <c r="H20" s="88"/>
    </row>
    <row r="21" spans="1:8" x14ac:dyDescent="0.25">
      <c r="A21" s="14"/>
      <c r="B21" s="14"/>
      <c r="C21" s="115" t="s">
        <v>20</v>
      </c>
      <c r="D21" s="116"/>
      <c r="E21" s="12"/>
      <c r="F21" s="9"/>
      <c r="G21" s="9"/>
      <c r="H21" s="89"/>
    </row>
    <row r="22" spans="1:8" x14ac:dyDescent="0.25">
      <c r="A22" s="14"/>
      <c r="B22" s="14"/>
      <c r="C22" s="115" t="s">
        <v>21</v>
      </c>
      <c r="D22" s="116"/>
      <c r="E22" s="12"/>
      <c r="F22" s="8"/>
      <c r="G22" s="8"/>
      <c r="H22" s="90"/>
    </row>
    <row r="23" spans="1:8" ht="15.75" thickBot="1" x14ac:dyDescent="0.3">
      <c r="A23" s="14"/>
      <c r="B23" s="14"/>
      <c r="C23" s="113" t="s">
        <v>12</v>
      </c>
      <c r="D23" s="114"/>
      <c r="E23" s="36"/>
      <c r="F23" s="8"/>
      <c r="G23" s="8"/>
      <c r="H23" s="91"/>
    </row>
    <row r="24" spans="1:8" x14ac:dyDescent="0.25">
      <c r="A24" s="14"/>
      <c r="B24" s="14"/>
      <c r="C24" s="92"/>
      <c r="D24" s="14"/>
      <c r="E24" s="8"/>
      <c r="F24" s="8"/>
      <c r="G24" s="8"/>
      <c r="H24" s="90"/>
    </row>
    <row r="25" spans="1:8" x14ac:dyDescent="0.25">
      <c r="A25" s="14"/>
      <c r="B25" s="14"/>
      <c r="C25" s="132" t="s">
        <v>22</v>
      </c>
      <c r="D25" s="133"/>
      <c r="E25" s="8"/>
      <c r="F25" s="8"/>
      <c r="G25" s="8"/>
      <c r="H25" s="88"/>
    </row>
    <row r="26" spans="1:8" x14ac:dyDescent="0.25">
      <c r="A26" s="14"/>
      <c r="B26" s="14"/>
      <c r="C26" s="87"/>
      <c r="D26" s="8"/>
      <c r="E26" s="8"/>
      <c r="F26" s="8"/>
      <c r="G26" s="8"/>
      <c r="H26" s="88"/>
    </row>
    <row r="27" spans="1:8" x14ac:dyDescent="0.25">
      <c r="A27" s="14"/>
      <c r="B27" s="14"/>
      <c r="C27" s="87" t="s">
        <v>69</v>
      </c>
      <c r="D27" s="8"/>
      <c r="E27" s="8"/>
      <c r="F27" s="8"/>
      <c r="G27" s="8"/>
      <c r="H27" s="91"/>
    </row>
    <row r="28" spans="1:8" x14ac:dyDescent="0.25">
      <c r="A28" s="14"/>
      <c r="B28" s="14"/>
      <c r="C28" s="87" t="s">
        <v>23</v>
      </c>
      <c r="D28" s="8"/>
      <c r="E28" s="8"/>
      <c r="F28" s="8"/>
      <c r="G28" s="8"/>
      <c r="H28" s="88"/>
    </row>
    <row r="29" spans="1:8" ht="30" customHeight="1" x14ac:dyDescent="0.25">
      <c r="A29" s="14"/>
      <c r="B29" s="14"/>
      <c r="C29" s="87"/>
      <c r="D29" s="8"/>
      <c r="E29" s="8"/>
      <c r="F29" s="8"/>
      <c r="G29" s="8"/>
      <c r="H29" s="88"/>
    </row>
    <row r="30" spans="1:8" ht="15.75" thickBot="1" x14ac:dyDescent="0.3">
      <c r="A30" s="14"/>
      <c r="B30" s="14"/>
      <c r="C30" s="87"/>
      <c r="D30" s="8"/>
      <c r="E30" s="8"/>
      <c r="F30" s="8"/>
      <c r="G30" s="8"/>
      <c r="H30" s="88"/>
    </row>
    <row r="31" spans="1:8" x14ac:dyDescent="0.25">
      <c r="A31" s="14"/>
      <c r="B31" s="14"/>
      <c r="C31" s="87"/>
      <c r="D31" s="8"/>
      <c r="E31" s="8"/>
      <c r="F31" s="8"/>
      <c r="G31" s="119" t="s">
        <v>24</v>
      </c>
      <c r="H31" s="120"/>
    </row>
    <row r="32" spans="1:8" ht="15.75" thickBot="1" x14ac:dyDescent="0.3">
      <c r="A32" s="14"/>
      <c r="B32" s="14"/>
      <c r="C32" s="94"/>
      <c r="D32" s="93"/>
      <c r="E32" s="93"/>
      <c r="F32" s="93"/>
      <c r="G32" s="121"/>
      <c r="H32" s="122"/>
    </row>
  </sheetData>
  <mergeCells count="20">
    <mergeCell ref="C4:H4"/>
    <mergeCell ref="C5:H5"/>
    <mergeCell ref="C6:H6"/>
    <mergeCell ref="C7:H7"/>
    <mergeCell ref="C25:D25"/>
    <mergeCell ref="D11:F11"/>
    <mergeCell ref="D12:F12"/>
    <mergeCell ref="D13:F13"/>
    <mergeCell ref="C9:H9"/>
    <mergeCell ref="D16:F16"/>
    <mergeCell ref="D14:F14"/>
    <mergeCell ref="D15:F15"/>
    <mergeCell ref="D17:F17"/>
    <mergeCell ref="C19:E19"/>
    <mergeCell ref="C21:D21"/>
    <mergeCell ref="C23:D23"/>
    <mergeCell ref="C22:D22"/>
    <mergeCell ref="C20:D20"/>
    <mergeCell ref="G31:H31"/>
    <mergeCell ref="G32:H32"/>
  </mergeCells>
  <pageMargins left="1.299212598425197" right="0.5118110236220472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zoomScaleNormal="100" workbookViewId="0">
      <selection activeCell="C6" sqref="C6"/>
    </sheetView>
  </sheetViews>
  <sheetFormatPr defaultRowHeight="15" x14ac:dyDescent="0.25"/>
  <cols>
    <col min="1" max="1" width="5.140625" bestFit="1" customWidth="1"/>
    <col min="2" max="2" width="23" customWidth="1"/>
    <col min="3" max="3" width="14.28515625" bestFit="1" customWidth="1"/>
    <col min="4" max="4" width="12.42578125" bestFit="1" customWidth="1"/>
    <col min="5" max="5" width="5.5703125" customWidth="1"/>
    <col min="6" max="6" width="13.5703125" bestFit="1" customWidth="1"/>
    <col min="7" max="7" width="4.28515625" bestFit="1" customWidth="1"/>
    <col min="8" max="8" width="13.5703125" bestFit="1" customWidth="1"/>
    <col min="9" max="9" width="5.28515625" bestFit="1" customWidth="1"/>
    <col min="10" max="10" width="13.5703125" bestFit="1" customWidth="1"/>
    <col min="11" max="11" width="5.28515625" customWidth="1"/>
    <col min="12" max="12" width="14.28515625" bestFit="1" customWidth="1"/>
  </cols>
  <sheetData>
    <row r="1" spans="1:14" ht="15.75" thickBot="1" x14ac:dyDescent="0.3"/>
    <row r="2" spans="1:14" ht="16.5" thickBot="1" x14ac:dyDescent="0.3">
      <c r="A2" s="28"/>
      <c r="B2" s="153" t="s">
        <v>27</v>
      </c>
      <c r="C2" s="154"/>
      <c r="D2" s="28"/>
      <c r="E2" s="28"/>
      <c r="F2" s="28"/>
      <c r="G2" s="28"/>
      <c r="H2" s="28"/>
      <c r="I2" s="28"/>
      <c r="L2" s="28"/>
    </row>
    <row r="3" spans="1:14" x14ac:dyDescent="0.25">
      <c r="A3" s="28"/>
      <c r="B3" s="28"/>
      <c r="C3" s="28"/>
      <c r="D3" s="28"/>
      <c r="E3" s="28"/>
      <c r="F3" s="28"/>
      <c r="G3" s="28"/>
      <c r="H3" s="28"/>
      <c r="I3" s="28"/>
      <c r="L3" s="28"/>
    </row>
    <row r="4" spans="1:14" x14ac:dyDescent="0.25">
      <c r="A4" s="28"/>
      <c r="B4" s="28"/>
      <c r="C4" s="28"/>
      <c r="D4" s="28"/>
      <c r="E4" s="28"/>
      <c r="F4" s="28"/>
      <c r="G4" s="28"/>
      <c r="H4" s="28"/>
      <c r="I4" s="28"/>
      <c r="L4" s="28"/>
    </row>
    <row r="5" spans="1:14" ht="30" x14ac:dyDescent="0.25">
      <c r="A5" s="74" t="s">
        <v>25</v>
      </c>
      <c r="B5" s="74" t="s">
        <v>26</v>
      </c>
      <c r="C5" s="75" t="s">
        <v>87</v>
      </c>
      <c r="D5" s="149" t="s">
        <v>28</v>
      </c>
      <c r="E5" s="149"/>
      <c r="F5" s="149" t="s">
        <v>29</v>
      </c>
      <c r="G5" s="149"/>
      <c r="H5" s="149" t="s">
        <v>42</v>
      </c>
      <c r="I5" s="149"/>
      <c r="J5" s="149" t="s">
        <v>86</v>
      </c>
      <c r="K5" s="149"/>
      <c r="L5" s="76" t="s">
        <v>0</v>
      </c>
    </row>
    <row r="6" spans="1:14" x14ac:dyDescent="0.25">
      <c r="A6" s="21">
        <v>1</v>
      </c>
      <c r="B6" s="20" t="str">
        <f>+Orça!B14</f>
        <v>SERVIÇOS PRELIMINARES</v>
      </c>
      <c r="C6" s="77">
        <f>+Orça!J14</f>
        <v>0</v>
      </c>
      <c r="D6" s="77"/>
      <c r="E6" s="78"/>
      <c r="F6" s="77"/>
      <c r="G6" s="78"/>
      <c r="H6" s="77"/>
      <c r="I6" s="78"/>
      <c r="J6" s="77"/>
      <c r="K6" s="78"/>
      <c r="L6" s="79"/>
      <c r="N6" s="3"/>
    </row>
    <row r="7" spans="1:14" ht="25.5" x14ac:dyDescent="0.25">
      <c r="A7" s="21">
        <v>2</v>
      </c>
      <c r="B7" s="20" t="str">
        <f>+Orça!B21</f>
        <v>EXECUÇÃO DE FECHAMENTO PERIMETRAL</v>
      </c>
      <c r="C7" s="77">
        <f>+Orça!J21</f>
        <v>0</v>
      </c>
      <c r="D7" s="77"/>
      <c r="E7" s="78"/>
      <c r="F7" s="77"/>
      <c r="G7" s="78"/>
      <c r="H7" s="77"/>
      <c r="I7" s="78"/>
      <c r="J7" s="77"/>
      <c r="K7" s="78"/>
      <c r="L7" s="79"/>
      <c r="N7" s="3"/>
    </row>
    <row r="8" spans="1:14" x14ac:dyDescent="0.25">
      <c r="A8" s="149" t="s">
        <v>12</v>
      </c>
      <c r="B8" s="149"/>
      <c r="C8" s="80"/>
      <c r="D8" s="152"/>
      <c r="E8" s="152"/>
      <c r="F8" s="152"/>
      <c r="G8" s="152"/>
      <c r="H8" s="152"/>
      <c r="I8" s="152"/>
      <c r="J8" s="150"/>
      <c r="K8" s="151"/>
      <c r="L8" s="81"/>
    </row>
    <row r="10" spans="1:14" x14ac:dyDescent="0.25">
      <c r="I10" s="3"/>
    </row>
  </sheetData>
  <mergeCells count="10">
    <mergeCell ref="J5:K5"/>
    <mergeCell ref="J8:K8"/>
    <mergeCell ref="H5:I5"/>
    <mergeCell ref="H8:I8"/>
    <mergeCell ref="B2:C2"/>
    <mergeCell ref="D5:E5"/>
    <mergeCell ref="F5:G5"/>
    <mergeCell ref="D8:E8"/>
    <mergeCell ref="F8:G8"/>
    <mergeCell ref="A8:B8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</vt:lpstr>
      <vt:lpstr>BDI</vt:lpstr>
      <vt:lpstr>Crono</vt:lpstr>
      <vt:lpstr>BDI!Area_de_impressao</vt:lpstr>
      <vt:lpstr>Crono!Area_de_impressao</vt:lpstr>
      <vt:lpstr>Orça!Area_de_impressao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GABRIELI GUCKERT</dc:creator>
  <cp:lastModifiedBy>Milton Lança Macedo</cp:lastModifiedBy>
  <cp:lastPrinted>2021-09-02T12:06:51Z</cp:lastPrinted>
  <dcterms:created xsi:type="dcterms:W3CDTF">2018-06-08T15:50:49Z</dcterms:created>
  <dcterms:modified xsi:type="dcterms:W3CDTF">2021-09-02T12:06:54Z</dcterms:modified>
</cp:coreProperties>
</file>